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elitor-my.sharepoint.com/personal/liam_spender_velitorlaw_com/Documents/Documents/"/>
    </mc:Choice>
  </mc:AlternateContent>
  <xr:revisionPtr revIDLastSave="218" documentId="8_{D21DD2BD-D5B0-4610-8F48-C3F2E38D1F6D}" xr6:coauthVersionLast="47" xr6:coauthVersionMax="47" xr10:uidLastSave="{504EEADE-2826-4A3D-8A4B-9E47DB1D9EDD}"/>
  <bookViews>
    <workbookView xWindow="33720" yWindow="-120" windowWidth="38640" windowHeight="21120" xr2:uid="{CC8F1302-9295-474F-8A17-5AEDB3ABF970}"/>
  </bookViews>
  <sheets>
    <sheet name="Table of FCA Regulated Freehold" sheetId="1" r:id="rId1"/>
    <sheet name="ARC Time Freehold" sheetId="5" r:id="rId2"/>
    <sheet name="FPIS Insurance Commission" sheetId="2" r:id="rId3"/>
    <sheet name="Albanwise Cox Braithwaite" sheetId="4" r:id="rId4"/>
    <sheet name="R&amp;R Captive Commission" sheetId="3" r:id="rId5"/>
    <sheet name="Independent Brokerage Margin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3" l="1"/>
  <c r="E10" i="3"/>
  <c r="F10" i="3"/>
  <c r="C10" i="3"/>
  <c r="D11" i="4"/>
  <c r="E11" i="4"/>
  <c r="F11" i="4"/>
  <c r="C11" i="4"/>
  <c r="C11" i="5"/>
  <c r="C9" i="6"/>
  <c r="D9" i="6"/>
  <c r="E9" i="6"/>
  <c r="F6" i="6"/>
  <c r="F5" i="6"/>
  <c r="F7" i="6"/>
  <c r="F8" i="6"/>
  <c r="F4" i="6"/>
  <c r="F11" i="2"/>
  <c r="E11" i="2"/>
  <c r="C11" i="2"/>
  <c r="C10" i="5"/>
  <c r="D9" i="5"/>
  <c r="D8" i="5"/>
  <c r="D7" i="5"/>
  <c r="D6" i="5"/>
  <c r="D5" i="5"/>
  <c r="D12" i="1"/>
  <c r="I5" i="4"/>
  <c r="I10" i="4" s="1"/>
  <c r="F10" i="4"/>
  <c r="E10" i="4"/>
  <c r="D10" i="4"/>
  <c r="C10" i="4"/>
  <c r="H9" i="4"/>
  <c r="G9" i="4"/>
  <c r="D9" i="4"/>
  <c r="H8" i="4"/>
  <c r="G8" i="4"/>
  <c r="D8" i="4"/>
  <c r="H7" i="4"/>
  <c r="G7" i="4"/>
  <c r="D7" i="4"/>
  <c r="H6" i="4"/>
  <c r="G6" i="4"/>
  <c r="D6" i="4"/>
  <c r="H5" i="4"/>
  <c r="G5" i="4"/>
  <c r="D5" i="4"/>
  <c r="H4" i="4"/>
  <c r="D9" i="3"/>
  <c r="I9" i="3"/>
  <c r="F9" i="3"/>
  <c r="E9" i="3"/>
  <c r="C9" i="3"/>
  <c r="J8" i="3"/>
  <c r="H8" i="3"/>
  <c r="G8" i="3"/>
  <c r="D8" i="3"/>
  <c r="H7" i="3"/>
  <c r="G7" i="3"/>
  <c r="D7" i="3"/>
  <c r="H6" i="3"/>
  <c r="G6" i="3"/>
  <c r="D6" i="3"/>
  <c r="H5" i="3"/>
  <c r="G5" i="3"/>
  <c r="D5" i="3"/>
  <c r="H4" i="3"/>
  <c r="F10" i="2"/>
  <c r="E10" i="2"/>
  <c r="D10" i="2"/>
  <c r="C10" i="2"/>
  <c r="J9" i="2"/>
  <c r="H9" i="2"/>
  <c r="G9" i="2"/>
  <c r="D9" i="2"/>
  <c r="J8" i="2"/>
  <c r="H8" i="2"/>
  <c r="G8" i="2"/>
  <c r="D8" i="2"/>
  <c r="J7" i="2"/>
  <c r="H7" i="2"/>
  <c r="G7" i="2"/>
  <c r="D7" i="2"/>
  <c r="J6" i="2"/>
  <c r="H6" i="2"/>
  <c r="G6" i="2"/>
  <c r="D6" i="2"/>
  <c r="J5" i="2"/>
  <c r="J10" i="2" s="1"/>
  <c r="H5" i="2"/>
  <c r="G5" i="2"/>
  <c r="D5" i="2"/>
  <c r="H4" i="2"/>
  <c r="H11" i="2" s="1"/>
  <c r="D10" i="1"/>
  <c r="F9" i="6" l="1"/>
  <c r="H11" i="4"/>
  <c r="G11" i="4"/>
  <c r="H10" i="3"/>
  <c r="G10" i="3"/>
</calcChain>
</file>

<file path=xl/sharedStrings.xml><?xml version="1.0" encoding="utf-8"?>
<sst xmlns="http://schemas.openxmlformats.org/spreadsheetml/2006/main" count="112" uniqueCount="61">
  <si>
    <t>Landlord</t>
  </si>
  <si>
    <t>Insurer</t>
  </si>
  <si>
    <t>Managing Agent</t>
  </si>
  <si>
    <t>FCA Regulated</t>
  </si>
  <si>
    <t>No</t>
  </si>
  <si>
    <t>E&amp;M</t>
  </si>
  <si>
    <t>Yes - for insurance distribution</t>
  </si>
  <si>
    <t>Broker</t>
  </si>
  <si>
    <t>Arthur J. Gallagher</t>
  </si>
  <si>
    <t>Zurich</t>
  </si>
  <si>
    <t>E&amp;J Estates</t>
  </si>
  <si>
    <t>Various</t>
  </si>
  <si>
    <t>Arthur J. Gallagher
Lockton</t>
  </si>
  <si>
    <t>ARC Time Freehold Income Fund</t>
  </si>
  <si>
    <t>Yes</t>
  </si>
  <si>
    <t>Various
Freehold Managers PLC</t>
  </si>
  <si>
    <t>Ground Rents Income Fund</t>
  </si>
  <si>
    <t>Wallace Partnership Group</t>
  </si>
  <si>
    <t>LongHarbour</t>
  </si>
  <si>
    <t>Panel</t>
  </si>
  <si>
    <t>Unknown</t>
  </si>
  <si>
    <t>Simarc</t>
  </si>
  <si>
    <t xml:space="preserve">Sources:  
Companies House: financial statements and legal charges.
Where available: the companies' own websites, FCA approved prospectuses / listing documents, RNS announcements, evidence given to Parliamentary select and bill committees.
</t>
  </si>
  <si>
    <t>Cox Braithwaite</t>
  </si>
  <si>
    <t>Yes- Cox Braithwaite (a/k/a Albanwise Insurance) is owned by The Wallace Partnership Group.</t>
  </si>
  <si>
    <t>Homeground</t>
  </si>
  <si>
    <t>Yes - as agent for Arthur J. Gallagher and Lockton</t>
  </si>
  <si>
    <t>Yes - where FirstPort is the managing agent FirstPort Insurance Services is regulated for insurance distribution
Yes - Freehold Managers is regulated for insurance distribution</t>
  </si>
  <si>
    <t>Yes - Schroders runs the fund and is FCA regulated.</t>
  </si>
  <si>
    <t>Total</t>
  </si>
  <si>
    <t>Yes - Penult Capital Partners is regulated for insurance distribution as agent of Arthur J. Gallagher / Lockton</t>
  </si>
  <si>
    <t>Year</t>
  </si>
  <si>
    <t>Commision Income</t>
  </si>
  <si>
    <t>Change</t>
  </si>
  <si>
    <t>Expense</t>
  </si>
  <si>
    <t>Profit for the Year</t>
  </si>
  <si>
    <t>Profit Margin</t>
  </si>
  <si>
    <t>Intercompany Loan</t>
  </si>
  <si>
    <t>n/a</t>
  </si>
  <si>
    <t>Total (or change)</t>
  </si>
  <si>
    <t>Average</t>
  </si>
  <si>
    <t>Sources:  
Financial statements filed at Companies House</t>
  </si>
  <si>
    <t>Rendall &amp; Rittner Captive</t>
  </si>
  <si>
    <t>Dividend Paid</t>
  </si>
  <si>
    <t>Reinsurance Income</t>
  </si>
  <si>
    <t>Lockton</t>
  </si>
  <si>
    <t>Est. Total All LH</t>
  </si>
  <si>
    <t>Consensus Business Group /Vincent Tchenguiz structures (Beta Centauri Group and others)</t>
  </si>
  <si>
    <t>Est. residential flat leaseholds</t>
  </si>
  <si>
    <t>Sources:  
Financial statements available from Time Investments (income from investments accumulated to capital assumed to be insurance commission income).  Until June 2022, the ARC Time Fund prospectus referred to the fact that it took 85% of the insurance commission.</t>
  </si>
  <si>
    <t>ARC Time Commissions</t>
  </si>
  <si>
    <t>Average employees</t>
  </si>
  <si>
    <t>FirstPort Insurance Services (changed name to Knight Square Insurance Brokers on 22 October 2022)</t>
  </si>
  <si>
    <t>Average Employees</t>
  </si>
  <si>
    <t>AJG</t>
  </si>
  <si>
    <t>Lockton Companies</t>
  </si>
  <si>
    <t>Marsh McLennan</t>
  </si>
  <si>
    <t>Averages</t>
  </si>
  <si>
    <t>Sources:  
Financial statements filed at Companies House
NB Rendall and Rittner charges additional insurance placement fees for each policy arranged, so the captive income is in addition to any profit earned on the placement fees.</t>
  </si>
  <si>
    <t>Sources:  
For Arthur J. Gallagher:  Annual Report in Form 10-K (brokerage segment only)
For Lockton Companies LLP:  Companies House
For Marsh McLennan: Annual Report in Form 10-K (risk and insurance segment only)</t>
  </si>
  <si>
    <t>Cox Braithwaite (Albanwise)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</si>
</sst>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0" borderId="0" xfId="0" applyFont="1"/>
    <xf numFmtId="0" fontId="2" fillId="0" borderId="5" xfId="0" applyFont="1" applyBorder="1" applyAlignment="1">
      <alignment vertical="center" wrapText="1"/>
    </xf>
    <xf numFmtId="0" fontId="2" fillId="0" borderId="5" xfId="0" applyFont="1" applyBorder="1" applyAlignment="1">
      <alignment horizontal="center" vertical="center" wrapText="1"/>
    </xf>
    <xf numFmtId="164" fontId="2" fillId="0" borderId="5" xfId="1"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164" fontId="2" fillId="0" borderId="2" xfId="1" applyNumberFormat="1"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xf>
    <xf numFmtId="0" fontId="2" fillId="0" borderId="3" xfId="0" applyFont="1" applyBorder="1" applyAlignment="1">
      <alignment horizontal="center" vertical="center"/>
    </xf>
    <xf numFmtId="164" fontId="2" fillId="0" borderId="3" xfId="1" applyNumberFormat="1"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3" fillId="0" borderId="1" xfId="0" applyFont="1" applyFill="1" applyBorder="1" applyAlignment="1">
      <alignment horizontal="center"/>
    </xf>
    <xf numFmtId="164" fontId="3" fillId="0" borderId="4" xfId="0" applyNumberFormat="1" applyFont="1" applyBorder="1"/>
    <xf numFmtId="164" fontId="2" fillId="0" borderId="0" xfId="0" applyNumberFormat="1" applyFont="1"/>
    <xf numFmtId="43" fontId="2" fillId="0" borderId="0" xfId="0" applyNumberFormat="1" applyFont="1"/>
    <xf numFmtId="9" fontId="2" fillId="0" borderId="0" xfId="3" applyFont="1"/>
    <xf numFmtId="0" fontId="3" fillId="2" borderId="1" xfId="0" applyFont="1" applyFill="1" applyBorder="1" applyAlignment="1">
      <alignment horizontal="center"/>
    </xf>
    <xf numFmtId="0" fontId="3" fillId="0" borderId="5" xfId="0" applyFont="1" applyBorder="1" applyAlignment="1">
      <alignment horizontal="center"/>
    </xf>
    <xf numFmtId="44" fontId="2" fillId="0" borderId="5" xfId="2" applyFont="1" applyBorder="1"/>
    <xf numFmtId="0" fontId="2" fillId="0" borderId="5" xfId="0" applyFont="1" applyBorder="1"/>
    <xf numFmtId="9" fontId="2" fillId="0" borderId="5" xfId="3" applyFont="1" applyBorder="1"/>
    <xf numFmtId="0" fontId="3" fillId="0" borderId="2" xfId="0" applyFont="1" applyBorder="1" applyAlignment="1">
      <alignment horizontal="center"/>
    </xf>
    <xf numFmtId="44" fontId="2" fillId="0" borderId="2" xfId="2" applyFont="1" applyBorder="1"/>
    <xf numFmtId="9" fontId="2" fillId="0" borderId="2" xfId="3" applyFont="1" applyBorder="1"/>
    <xf numFmtId="44" fontId="2" fillId="0" borderId="2" xfId="3" applyNumberFormat="1" applyFont="1" applyBorder="1"/>
    <xf numFmtId="0" fontId="3" fillId="0" borderId="9" xfId="0" applyFont="1" applyBorder="1" applyAlignment="1">
      <alignment horizontal="center"/>
    </xf>
    <xf numFmtId="44" fontId="2" fillId="0" borderId="9" xfId="2" applyFont="1" applyBorder="1"/>
    <xf numFmtId="9" fontId="2" fillId="0" borderId="9" xfId="3" applyFont="1" applyBorder="1"/>
    <xf numFmtId="44" fontId="2" fillId="0" borderId="9" xfId="3" applyNumberFormat="1" applyFont="1" applyBorder="1"/>
    <xf numFmtId="0" fontId="3" fillId="0" borderId="10" xfId="0" applyFont="1" applyBorder="1" applyAlignment="1">
      <alignment horizontal="center"/>
    </xf>
    <xf numFmtId="44" fontId="3" fillId="0" borderId="10" xfId="0" applyNumberFormat="1" applyFont="1" applyBorder="1"/>
    <xf numFmtId="9" fontId="3" fillId="0" borderId="10" xfId="3" applyFont="1" applyBorder="1"/>
    <xf numFmtId="0" fontId="3" fillId="0" borderId="10" xfId="0" applyFont="1" applyBorder="1"/>
    <xf numFmtId="44" fontId="3" fillId="0" borderId="10" xfId="3" applyNumberFormat="1" applyFont="1" applyBorder="1"/>
    <xf numFmtId="0" fontId="3" fillId="0" borderId="1" xfId="0" applyFont="1" applyBorder="1" applyAlignment="1">
      <alignment horizontal="center"/>
    </xf>
    <xf numFmtId="0" fontId="2" fillId="0" borderId="1" xfId="0" applyFont="1" applyBorder="1"/>
    <xf numFmtId="9" fontId="2" fillId="0" borderId="1" xfId="3" applyFont="1" applyBorder="1"/>
    <xf numFmtId="9" fontId="2" fillId="0" borderId="1" xfId="0" applyNumberFormat="1" applyFont="1" applyBorder="1"/>
    <xf numFmtId="9" fontId="3" fillId="0" borderId="1" xfId="3" applyFont="1" applyBorder="1"/>
    <xf numFmtId="9" fontId="3" fillId="0" borderId="1" xfId="0" applyNumberFormat="1" applyFont="1" applyBorder="1"/>
    <xf numFmtId="0" fontId="3" fillId="0" borderId="0" xfId="0" applyFont="1" applyFill="1" applyBorder="1" applyAlignment="1">
      <alignment horizontal="center"/>
    </xf>
    <xf numFmtId="9" fontId="3" fillId="0" borderId="0" xfId="3" applyFont="1" applyBorder="1"/>
    <xf numFmtId="44" fontId="2" fillId="0" borderId="1" xfId="0" applyNumberFormat="1" applyFont="1" applyBorder="1"/>
    <xf numFmtId="0" fontId="3" fillId="2" borderId="4" xfId="0" applyFont="1" applyFill="1" applyBorder="1" applyAlignment="1">
      <alignment horizontal="center"/>
    </xf>
    <xf numFmtId="0" fontId="2" fillId="0" borderId="5" xfId="0" applyFont="1" applyBorder="1" applyAlignment="1">
      <alignment horizontal="right"/>
    </xf>
    <xf numFmtId="164" fontId="2" fillId="0" borderId="5" xfId="1" applyNumberFormat="1" applyFont="1" applyBorder="1"/>
    <xf numFmtId="164" fontId="2" fillId="0" borderId="2" xfId="1" applyNumberFormat="1" applyFont="1" applyBorder="1"/>
    <xf numFmtId="164" fontId="2" fillId="0" borderId="9" xfId="1" applyNumberFormat="1" applyFont="1" applyBorder="1"/>
    <xf numFmtId="0" fontId="2" fillId="0" borderId="0" xfId="0" applyFont="1" applyAlignment="1">
      <alignment horizontal="left" vertical="top" wrapText="1"/>
    </xf>
    <xf numFmtId="0" fontId="2" fillId="0" borderId="0" xfId="0" applyFont="1" applyAlignment="1">
      <alignment horizontal="left"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0" borderId="3" xfId="0" applyFont="1" applyBorder="1" applyAlignment="1">
      <alignment horizontal="center"/>
    </xf>
    <xf numFmtId="10" fontId="2" fillId="0" borderId="2" xfId="3" applyNumberFormat="1" applyFont="1" applyBorder="1" applyAlignment="1">
      <alignment horizontal="center"/>
    </xf>
    <xf numFmtId="10" fontId="2" fillId="0" borderId="3" xfId="3" applyNumberFormat="1" applyFont="1" applyBorder="1" applyAlignment="1">
      <alignment horizontal="center"/>
    </xf>
    <xf numFmtId="10" fontId="2" fillId="0" borderId="5" xfId="3" applyNumberFormat="1" applyFont="1" applyBorder="1" applyAlignment="1">
      <alignment horizontal="center"/>
    </xf>
    <xf numFmtId="0" fontId="3" fillId="3" borderId="1" xfId="0" applyFont="1" applyFill="1" applyBorder="1" applyAlignment="1">
      <alignment horizontal="center"/>
    </xf>
    <xf numFmtId="9" fontId="3" fillId="0" borderId="5" xfId="3" applyFont="1" applyBorder="1" applyAlignment="1">
      <alignment horizontal="center"/>
    </xf>
    <xf numFmtId="9" fontId="3" fillId="0" borderId="2" xfId="3" applyFont="1" applyBorder="1" applyAlignment="1">
      <alignment horizontal="center"/>
    </xf>
    <xf numFmtId="9" fontId="3" fillId="0" borderId="3" xfId="3" applyFont="1" applyBorder="1" applyAlignment="1">
      <alignment horizontal="center"/>
    </xf>
    <xf numFmtId="9" fontId="3" fillId="0" borderId="1" xfId="0" applyNumberFormat="1" applyFont="1" applyBorder="1" applyAlignment="1">
      <alignment horizontal="center"/>
    </xf>
    <xf numFmtId="0" fontId="3" fillId="0" borderId="0" xfId="0" applyFont="1" applyBorder="1" applyAlignment="1">
      <alignment horizontal="center"/>
    </xf>
    <xf numFmtId="9" fontId="3" fillId="0" borderId="0" xfId="0" applyNumberFormat="1" applyFont="1" applyBorder="1" applyAlignment="1">
      <alignment horizontal="center"/>
    </xf>
    <xf numFmtId="44" fontId="3" fillId="0" borderId="1" xfId="0" applyNumberFormat="1"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B950A-6F2B-4422-BC4B-A097F1102722}">
  <sheetPr>
    <pageSetUpPr fitToPage="1"/>
  </sheetPr>
  <dimension ref="B2:J20"/>
  <sheetViews>
    <sheetView tabSelected="1" workbookViewId="0"/>
  </sheetViews>
  <sheetFormatPr defaultRowHeight="15.5" x14ac:dyDescent="0.35"/>
  <cols>
    <col min="1" max="1" width="8.7265625" style="1"/>
    <col min="2" max="2" width="44" style="1" bestFit="1" customWidth="1"/>
    <col min="3" max="3" width="15.54296875" style="1" bestFit="1" customWidth="1"/>
    <col min="4" max="4" width="18" style="1" customWidth="1"/>
    <col min="5" max="5" width="24" style="1" customWidth="1"/>
    <col min="6" max="6" width="64.26953125" style="1" customWidth="1"/>
    <col min="7" max="7" width="12" style="1" customWidth="1"/>
    <col min="8" max="8" width="16.36328125" style="1" bestFit="1" customWidth="1"/>
    <col min="9" max="16384" width="8.7265625" style="1"/>
  </cols>
  <sheetData>
    <row r="2" spans="2:10" ht="16" thickBot="1" x14ac:dyDescent="0.4"/>
    <row r="3" spans="2:10" ht="31.5" thickBot="1" x14ac:dyDescent="0.4">
      <c r="B3" s="2" t="s">
        <v>0</v>
      </c>
      <c r="C3" s="2" t="s">
        <v>3</v>
      </c>
      <c r="D3" s="2" t="s">
        <v>48</v>
      </c>
      <c r="E3" s="2" t="s">
        <v>2</v>
      </c>
      <c r="F3" s="2" t="s">
        <v>3</v>
      </c>
      <c r="G3" s="2" t="s">
        <v>1</v>
      </c>
      <c r="H3" s="2" t="s">
        <v>7</v>
      </c>
      <c r="I3" s="3"/>
      <c r="J3" s="3"/>
    </row>
    <row r="4" spans="2:10" ht="31" x14ac:dyDescent="0.35">
      <c r="B4" s="4" t="s">
        <v>47</v>
      </c>
      <c r="C4" s="5" t="s">
        <v>4</v>
      </c>
      <c r="D4" s="6">
        <v>237000</v>
      </c>
      <c r="E4" s="5" t="s">
        <v>5</v>
      </c>
      <c r="F4" s="4" t="s">
        <v>6</v>
      </c>
      <c r="G4" s="5" t="s">
        <v>9</v>
      </c>
      <c r="H4" s="5" t="s">
        <v>8</v>
      </c>
    </row>
    <row r="5" spans="2:10" ht="46.5" x14ac:dyDescent="0.35">
      <c r="B5" s="7" t="s">
        <v>18</v>
      </c>
      <c r="C5" s="8" t="s">
        <v>14</v>
      </c>
      <c r="D5" s="9">
        <v>190000</v>
      </c>
      <c r="E5" s="10" t="s">
        <v>25</v>
      </c>
      <c r="F5" s="11" t="s">
        <v>26</v>
      </c>
      <c r="G5" s="10" t="s">
        <v>20</v>
      </c>
      <c r="H5" s="10" t="s">
        <v>12</v>
      </c>
    </row>
    <row r="6" spans="2:10" ht="31" x14ac:dyDescent="0.35">
      <c r="B6" s="7" t="s">
        <v>17</v>
      </c>
      <c r="C6" s="8" t="s">
        <v>4</v>
      </c>
      <c r="D6" s="9">
        <v>106000</v>
      </c>
      <c r="E6" s="10" t="s">
        <v>21</v>
      </c>
      <c r="F6" s="11" t="s">
        <v>24</v>
      </c>
      <c r="G6" s="10" t="s">
        <v>20</v>
      </c>
      <c r="H6" s="10" t="s">
        <v>23</v>
      </c>
    </row>
    <row r="7" spans="2:10" ht="46.5" x14ac:dyDescent="0.35">
      <c r="B7" s="11" t="s">
        <v>10</v>
      </c>
      <c r="C7" s="10" t="s">
        <v>4</v>
      </c>
      <c r="D7" s="9">
        <v>40000</v>
      </c>
      <c r="E7" s="10" t="s">
        <v>11</v>
      </c>
      <c r="F7" s="11" t="s">
        <v>30</v>
      </c>
      <c r="G7" s="10" t="s">
        <v>9</v>
      </c>
      <c r="H7" s="10" t="s">
        <v>12</v>
      </c>
    </row>
    <row r="8" spans="2:10" ht="46.5" x14ac:dyDescent="0.35">
      <c r="B8" s="7" t="s">
        <v>13</v>
      </c>
      <c r="C8" s="8" t="s">
        <v>14</v>
      </c>
      <c r="D8" s="9">
        <v>38100</v>
      </c>
      <c r="E8" s="10" t="s">
        <v>15</v>
      </c>
      <c r="F8" s="11" t="s">
        <v>27</v>
      </c>
      <c r="G8" s="10" t="s">
        <v>9</v>
      </c>
      <c r="H8" s="10" t="s">
        <v>8</v>
      </c>
    </row>
    <row r="9" spans="2:10" ht="16" thickBot="1" x14ac:dyDescent="0.4">
      <c r="B9" s="12" t="s">
        <v>16</v>
      </c>
      <c r="C9" s="13" t="s">
        <v>14</v>
      </c>
      <c r="D9" s="14">
        <v>12350</v>
      </c>
      <c r="E9" s="15" t="s">
        <v>11</v>
      </c>
      <c r="F9" s="16" t="s">
        <v>28</v>
      </c>
      <c r="G9" s="15" t="s">
        <v>19</v>
      </c>
      <c r="H9" s="15" t="s">
        <v>45</v>
      </c>
    </row>
    <row r="10" spans="2:10" ht="16" thickBot="1" x14ac:dyDescent="0.4">
      <c r="C10" s="17" t="s">
        <v>29</v>
      </c>
      <c r="D10" s="18">
        <f>SUM(D4:D9)</f>
        <v>623450</v>
      </c>
    </row>
    <row r="11" spans="2:10" ht="16" thickBot="1" x14ac:dyDescent="0.4">
      <c r="C11" s="17" t="s">
        <v>46</v>
      </c>
      <c r="D11" s="18">
        <v>3441000</v>
      </c>
    </row>
    <row r="12" spans="2:10" x14ac:dyDescent="0.35">
      <c r="C12" s="46"/>
      <c r="D12" s="47">
        <f>SUM(D10/D11)</f>
        <v>0.18118279569892473</v>
      </c>
      <c r="E12" s="21"/>
    </row>
    <row r="13" spans="2:10" ht="58" customHeight="1" x14ac:dyDescent="0.35">
      <c r="B13" s="54" t="s">
        <v>22</v>
      </c>
      <c r="C13" s="54"/>
      <c r="D13" s="54"/>
      <c r="E13" s="54"/>
      <c r="F13" s="54"/>
      <c r="G13" s="54"/>
      <c r="H13" s="54"/>
    </row>
    <row r="15" spans="2:10" x14ac:dyDescent="0.35">
      <c r="D15" s="19"/>
    </row>
    <row r="16" spans="2:10" x14ac:dyDescent="0.35">
      <c r="D16" s="20"/>
    </row>
    <row r="17" spans="4:4" x14ac:dyDescent="0.35">
      <c r="D17" s="21"/>
    </row>
    <row r="20" spans="4:4" x14ac:dyDescent="0.35">
      <c r="D20" s="20"/>
    </row>
  </sheetData>
  <sortState xmlns:xlrd2="http://schemas.microsoft.com/office/spreadsheetml/2017/richdata2" ref="B4:H13">
    <sortCondition descending="1" ref="D4:D9"/>
  </sortState>
  <mergeCells count="1">
    <mergeCell ref="B13:H13"/>
  </mergeCells>
  <pageMargins left="0.7" right="0.7" top="0.75" bottom="0.75" header="0.3" footer="0.3"/>
  <pageSetup paperSize="9" scale="6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0B55B-9923-4C98-9588-F4B3373C848F}">
  <sheetPr>
    <pageSetUpPr fitToPage="1"/>
  </sheetPr>
  <dimension ref="B1:J15"/>
  <sheetViews>
    <sheetView workbookViewId="0"/>
  </sheetViews>
  <sheetFormatPr defaultRowHeight="15.5" x14ac:dyDescent="0.35"/>
  <cols>
    <col min="1" max="1" width="8.7265625" style="1"/>
    <col min="2" max="2" width="17.1796875" style="1" bestFit="1" customWidth="1"/>
    <col min="3" max="3" width="18.54296875" style="1" bestFit="1" customWidth="1"/>
    <col min="4" max="4" width="7.7265625" style="1" bestFit="1" customWidth="1"/>
    <col min="5" max="5" width="14.7265625" style="1" bestFit="1" customWidth="1"/>
    <col min="6" max="6" width="17.36328125" style="1" bestFit="1" customWidth="1"/>
    <col min="7" max="7" width="7.54296875" style="1" bestFit="1" customWidth="1"/>
    <col min="8" max="8" width="13.08984375" style="1" bestFit="1" customWidth="1"/>
    <col min="9" max="9" width="18.54296875" style="1" bestFit="1" customWidth="1"/>
    <col min="10" max="10" width="14.7265625" style="1" bestFit="1" customWidth="1"/>
    <col min="11" max="16384" width="8.7265625" style="1"/>
  </cols>
  <sheetData>
    <row r="1" spans="2:10" ht="16" thickBot="1" x14ac:dyDescent="0.4"/>
    <row r="2" spans="2:10" ht="16" thickBot="1" x14ac:dyDescent="0.4">
      <c r="B2" s="56" t="s">
        <v>50</v>
      </c>
      <c r="C2" s="57"/>
      <c r="D2" s="58"/>
    </row>
    <row r="3" spans="2:10" ht="16" thickBot="1" x14ac:dyDescent="0.4">
      <c r="B3" s="22" t="s">
        <v>31</v>
      </c>
      <c r="C3" s="22" t="s">
        <v>32</v>
      </c>
      <c r="D3" s="22" t="s">
        <v>33</v>
      </c>
    </row>
    <row r="4" spans="2:10" x14ac:dyDescent="0.35">
      <c r="B4" s="27">
        <v>2017</v>
      </c>
      <c r="C4" s="28">
        <v>721000</v>
      </c>
      <c r="D4" s="29" t="s">
        <v>38</v>
      </c>
    </row>
    <row r="5" spans="2:10" x14ac:dyDescent="0.35">
      <c r="B5" s="27">
        <v>2018</v>
      </c>
      <c r="C5" s="28">
        <v>544000</v>
      </c>
      <c r="D5" s="29">
        <f t="shared" ref="D5:D7" si="0">SUM(C5-C4)/C5</f>
        <v>-0.32536764705882354</v>
      </c>
    </row>
    <row r="6" spans="2:10" x14ac:dyDescent="0.35">
      <c r="B6" s="27">
        <v>2019</v>
      </c>
      <c r="C6" s="28">
        <v>1712000</v>
      </c>
      <c r="D6" s="29">
        <f t="shared" si="0"/>
        <v>0.68224299065420557</v>
      </c>
    </row>
    <row r="7" spans="2:10" x14ac:dyDescent="0.35">
      <c r="B7" s="27">
        <v>2020</v>
      </c>
      <c r="C7" s="28">
        <v>443000</v>
      </c>
      <c r="D7" s="29">
        <f t="shared" si="0"/>
        <v>-2.8645598194130923</v>
      </c>
    </row>
    <row r="8" spans="2:10" x14ac:dyDescent="0.35">
      <c r="B8" s="27">
        <v>2021</v>
      </c>
      <c r="C8" s="28">
        <v>957000</v>
      </c>
      <c r="D8" s="29">
        <f>SUM(C8-C7)/C8</f>
        <v>0.53709508881922674</v>
      </c>
    </row>
    <row r="9" spans="2:10" ht="16" thickBot="1" x14ac:dyDescent="0.4">
      <c r="B9" s="27">
        <v>2022</v>
      </c>
      <c r="C9" s="28">
        <v>843000</v>
      </c>
      <c r="D9" s="29">
        <f>SUM(C9-C8)/C9</f>
        <v>-0.13523131672597866</v>
      </c>
    </row>
    <row r="10" spans="2:10" ht="16" thickBot="1" x14ac:dyDescent="0.4">
      <c r="B10" s="35" t="s">
        <v>39</v>
      </c>
      <c r="C10" s="36">
        <f>SUM(C4:C9)</f>
        <v>5220000</v>
      </c>
      <c r="D10" s="37"/>
    </row>
    <row r="11" spans="2:10" ht="16" thickBot="1" x14ac:dyDescent="0.4">
      <c r="B11" s="40" t="s">
        <v>40</v>
      </c>
      <c r="C11" s="48">
        <f>AVERAGE(C4:C9)</f>
        <v>870000</v>
      </c>
      <c r="D11" s="41"/>
    </row>
    <row r="13" spans="2:10" ht="14.5" customHeight="1" x14ac:dyDescent="0.35">
      <c r="B13" s="55" t="s">
        <v>49</v>
      </c>
      <c r="C13" s="55"/>
      <c r="D13" s="55"/>
      <c r="E13" s="55"/>
      <c r="F13" s="55"/>
      <c r="G13" s="55"/>
      <c r="H13" s="55"/>
      <c r="I13" s="55"/>
      <c r="J13" s="55"/>
    </row>
    <row r="14" spans="2:10" x14ac:dyDescent="0.35">
      <c r="B14" s="55"/>
      <c r="C14" s="55"/>
      <c r="D14" s="55"/>
      <c r="E14" s="55"/>
      <c r="F14" s="55"/>
      <c r="G14" s="55"/>
      <c r="H14" s="55"/>
      <c r="I14" s="55"/>
      <c r="J14" s="55"/>
    </row>
    <row r="15" spans="2:10" x14ac:dyDescent="0.35">
      <c r="B15" s="55"/>
      <c r="C15" s="55"/>
      <c r="D15" s="55"/>
      <c r="E15" s="55"/>
      <c r="F15" s="55"/>
      <c r="G15" s="55"/>
      <c r="H15" s="55"/>
      <c r="I15" s="55"/>
      <c r="J15" s="55"/>
    </row>
  </sheetData>
  <mergeCells count="2">
    <mergeCell ref="B13:J15"/>
    <mergeCell ref="B2:D2"/>
  </mergeCells>
  <pageMargins left="0.7" right="0.7" top="0.75" bottom="0.75" header="0.3" footer="0.3"/>
  <pageSetup paperSize="9" scale="9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DFC3E-1217-4352-B478-C758D60F503F}">
  <sheetPr>
    <pageSetUpPr fitToPage="1"/>
  </sheetPr>
  <dimension ref="B1:K15"/>
  <sheetViews>
    <sheetView workbookViewId="0">
      <selection activeCell="B3" sqref="B3"/>
    </sheetView>
  </sheetViews>
  <sheetFormatPr defaultRowHeight="15.5" x14ac:dyDescent="0.35"/>
  <cols>
    <col min="1" max="1" width="8.7265625" style="1"/>
    <col min="2" max="2" width="17.1796875" style="1" bestFit="1" customWidth="1"/>
    <col min="3" max="3" width="18.54296875" style="1" bestFit="1" customWidth="1"/>
    <col min="4" max="4" width="7.08984375" style="1" bestFit="1" customWidth="1"/>
    <col min="5" max="5" width="14.7265625" style="1" bestFit="1" customWidth="1"/>
    <col min="6" max="6" width="17.36328125" style="1" bestFit="1" customWidth="1"/>
    <col min="7" max="7" width="7.54296875" style="1" bestFit="1" customWidth="1"/>
    <col min="8" max="8" width="13.08984375" style="1" bestFit="1" customWidth="1"/>
    <col min="9" max="9" width="18.54296875" style="1" bestFit="1" customWidth="1"/>
    <col min="10" max="10" width="14.7265625" style="1" bestFit="1" customWidth="1"/>
    <col min="11" max="11" width="18.81640625" style="1" bestFit="1" customWidth="1"/>
    <col min="12" max="16384" width="8.7265625" style="1"/>
  </cols>
  <sheetData>
    <row r="1" spans="2:11" ht="16" thickBot="1" x14ac:dyDescent="0.4"/>
    <row r="2" spans="2:11" ht="16" thickBot="1" x14ac:dyDescent="0.4">
      <c r="B2" s="56" t="s">
        <v>52</v>
      </c>
      <c r="C2" s="57"/>
      <c r="D2" s="57"/>
      <c r="E2" s="57"/>
      <c r="F2" s="57"/>
      <c r="G2" s="57"/>
      <c r="H2" s="57"/>
      <c r="I2" s="57"/>
      <c r="J2" s="57"/>
      <c r="K2" s="58"/>
    </row>
    <row r="3" spans="2:11" ht="16" thickBot="1" x14ac:dyDescent="0.4">
      <c r="B3" s="49" t="s">
        <v>31</v>
      </c>
      <c r="C3" s="49" t="s">
        <v>32</v>
      </c>
      <c r="D3" s="49" t="s">
        <v>33</v>
      </c>
      <c r="E3" s="49" t="s">
        <v>34</v>
      </c>
      <c r="F3" s="49" t="s">
        <v>35</v>
      </c>
      <c r="G3" s="49" t="s">
        <v>33</v>
      </c>
      <c r="H3" s="49" t="s">
        <v>36</v>
      </c>
      <c r="I3" s="49" t="s">
        <v>37</v>
      </c>
      <c r="J3" s="49" t="s">
        <v>33</v>
      </c>
      <c r="K3" s="49" t="s">
        <v>51</v>
      </c>
    </row>
    <row r="4" spans="2:11" x14ac:dyDescent="0.35">
      <c r="B4" s="23">
        <v>2016</v>
      </c>
      <c r="C4" s="24">
        <v>1814228</v>
      </c>
      <c r="D4" s="24" t="s">
        <v>38</v>
      </c>
      <c r="E4" s="24">
        <v>569493</v>
      </c>
      <c r="F4" s="24">
        <v>1246273</v>
      </c>
      <c r="G4" s="25" t="s">
        <v>38</v>
      </c>
      <c r="H4" s="26">
        <f t="shared" ref="H4:H9" si="0">SUM(F4/C4)</f>
        <v>0.68694397837537513</v>
      </c>
      <c r="I4" s="24">
        <v>8002673</v>
      </c>
      <c r="J4" s="25" t="s">
        <v>38</v>
      </c>
      <c r="K4" s="50">
        <v>13</v>
      </c>
    </row>
    <row r="5" spans="2:11" x14ac:dyDescent="0.35">
      <c r="B5" s="27">
        <v>2017</v>
      </c>
      <c r="C5" s="28">
        <v>1849554</v>
      </c>
      <c r="D5" s="29">
        <f>SUM(C5-C4)/C5</f>
        <v>1.9099739721035451E-2</v>
      </c>
      <c r="E5" s="28">
        <v>559484</v>
      </c>
      <c r="F5" s="28">
        <v>1288358</v>
      </c>
      <c r="G5" s="29">
        <f>SUM(F5-F4)/F5</f>
        <v>3.2665610024542865E-2</v>
      </c>
      <c r="H5" s="29">
        <f t="shared" si="0"/>
        <v>0.69657766142540312</v>
      </c>
      <c r="I5" s="28">
        <v>9262767</v>
      </c>
      <c r="J5" s="30">
        <f>SUM(I5-I4)</f>
        <v>1260094</v>
      </c>
      <c r="K5" s="50">
        <v>13</v>
      </c>
    </row>
    <row r="6" spans="2:11" x14ac:dyDescent="0.35">
      <c r="B6" s="27">
        <v>2018</v>
      </c>
      <c r="C6" s="28">
        <v>1943990</v>
      </c>
      <c r="D6" s="29">
        <f t="shared" ref="D6:D8" si="1">SUM(C6-C5)/C6</f>
        <v>4.8578439189502005E-2</v>
      </c>
      <c r="E6" s="28">
        <v>588695</v>
      </c>
      <c r="F6" s="28">
        <v>1353569</v>
      </c>
      <c r="G6" s="29">
        <f>SUM(F6-F5)/F6</f>
        <v>4.8177078523518192E-2</v>
      </c>
      <c r="H6" s="29">
        <f t="shared" si="0"/>
        <v>0.69628393150170531</v>
      </c>
      <c r="I6" s="28">
        <v>10102704</v>
      </c>
      <c r="J6" s="30">
        <f t="shared" ref="J6:J9" si="2">SUM(I6-I5)</f>
        <v>839937</v>
      </c>
      <c r="K6" s="50">
        <v>13</v>
      </c>
    </row>
    <row r="7" spans="2:11" x14ac:dyDescent="0.35">
      <c r="B7" s="27">
        <v>2019</v>
      </c>
      <c r="C7" s="28">
        <v>2085129</v>
      </c>
      <c r="D7" s="29">
        <f t="shared" si="1"/>
        <v>6.7688378033205626E-2</v>
      </c>
      <c r="E7" s="28">
        <v>630598</v>
      </c>
      <c r="F7" s="28">
        <v>1453202</v>
      </c>
      <c r="G7" s="29">
        <f>SUM(F7-F6)/F7</f>
        <v>6.8561012164860768E-2</v>
      </c>
      <c r="H7" s="29">
        <f t="shared" si="0"/>
        <v>0.69693625670162374</v>
      </c>
      <c r="I7" s="28">
        <v>11784416</v>
      </c>
      <c r="J7" s="30">
        <f t="shared" si="2"/>
        <v>1681712</v>
      </c>
      <c r="K7" s="50">
        <v>13</v>
      </c>
    </row>
    <row r="8" spans="2:11" x14ac:dyDescent="0.35">
      <c r="B8" s="27">
        <v>2020</v>
      </c>
      <c r="C8" s="28">
        <v>2284088</v>
      </c>
      <c r="D8" s="29">
        <f t="shared" si="1"/>
        <v>8.7106538802357872E-2</v>
      </c>
      <c r="E8" s="28">
        <v>1085876</v>
      </c>
      <c r="F8" s="28">
        <v>1190858</v>
      </c>
      <c r="G8" s="29">
        <f>SUM(F8-F7)/F8</f>
        <v>-0.220298305927323</v>
      </c>
      <c r="H8" s="29">
        <f t="shared" si="0"/>
        <v>0.52137133070179431</v>
      </c>
      <c r="I8" s="28">
        <v>13243201</v>
      </c>
      <c r="J8" s="30">
        <f t="shared" si="2"/>
        <v>1458785</v>
      </c>
      <c r="K8" s="50">
        <v>13</v>
      </c>
    </row>
    <row r="9" spans="2:11" ht="16" thickBot="1" x14ac:dyDescent="0.4">
      <c r="B9" s="31">
        <v>2021</v>
      </c>
      <c r="C9" s="32">
        <v>3255414</v>
      </c>
      <c r="D9" s="33">
        <f>SUM(C9-C8)/C9</f>
        <v>0.29837249578701819</v>
      </c>
      <c r="E9" s="32">
        <v>1689675</v>
      </c>
      <c r="F9" s="32">
        <v>1565511</v>
      </c>
      <c r="G9" s="33">
        <f>SUM(F9-F8)/F9</f>
        <v>0.23931674705575368</v>
      </c>
      <c r="H9" s="33">
        <f t="shared" si="0"/>
        <v>0.48089459589471567</v>
      </c>
      <c r="I9" s="32">
        <v>14908709</v>
      </c>
      <c r="J9" s="34">
        <f t="shared" si="2"/>
        <v>1665508</v>
      </c>
      <c r="K9" s="50">
        <v>13</v>
      </c>
    </row>
    <row r="10" spans="2:11" ht="16" thickBot="1" x14ac:dyDescent="0.4">
      <c r="B10" s="35" t="s">
        <v>39</v>
      </c>
      <c r="C10" s="36">
        <f>SUM(C4:C9)</f>
        <v>13232403</v>
      </c>
      <c r="D10" s="37">
        <f>SUM(C9-C4)/C4</f>
        <v>0.79437975822223006</v>
      </c>
      <c r="E10" s="36">
        <f>SUM(E4:E9)</f>
        <v>5123821</v>
      </c>
      <c r="F10" s="36">
        <f>SUM(F4:F9)</f>
        <v>8097771</v>
      </c>
      <c r="G10" s="38"/>
      <c r="H10" s="38"/>
      <c r="I10" s="38"/>
      <c r="J10" s="39">
        <f>SUM(J4:J9)</f>
        <v>6906036</v>
      </c>
      <c r="K10" s="39"/>
    </row>
    <row r="11" spans="2:11" ht="16" thickBot="1" x14ac:dyDescent="0.4">
      <c r="B11" s="40" t="s">
        <v>40</v>
      </c>
      <c r="C11" s="48">
        <f>AVERAGE(C4:C9)</f>
        <v>2205400.5</v>
      </c>
      <c r="D11" s="41"/>
      <c r="E11" s="48">
        <f>AVERAGE(E4:E9)</f>
        <v>853970.16666666663</v>
      </c>
      <c r="F11" s="48">
        <f>AVERAGE(F4:F9)</f>
        <v>1349628.5</v>
      </c>
      <c r="G11" s="42"/>
      <c r="H11" s="43">
        <f>AVERAGE(H4:H9)</f>
        <v>0.62983462576676952</v>
      </c>
      <c r="I11" s="41"/>
      <c r="J11" s="41"/>
      <c r="K11" s="41"/>
    </row>
    <row r="13" spans="2:11" ht="14.5" customHeight="1" x14ac:dyDescent="0.35">
      <c r="B13" s="55" t="s">
        <v>41</v>
      </c>
      <c r="C13" s="55"/>
      <c r="D13" s="55"/>
      <c r="E13" s="55"/>
      <c r="F13" s="55"/>
      <c r="G13" s="55"/>
      <c r="H13" s="55"/>
      <c r="I13" s="55"/>
      <c r="J13" s="55"/>
    </row>
    <row r="14" spans="2:11" x14ac:dyDescent="0.35">
      <c r="B14" s="55"/>
      <c r="C14" s="55"/>
      <c r="D14" s="55"/>
      <c r="E14" s="55"/>
      <c r="F14" s="55"/>
      <c r="G14" s="55"/>
      <c r="H14" s="55"/>
      <c r="I14" s="55"/>
      <c r="J14" s="55"/>
    </row>
    <row r="15" spans="2:11" x14ac:dyDescent="0.35">
      <c r="B15" s="55"/>
      <c r="C15" s="55"/>
      <c r="D15" s="55"/>
      <c r="E15" s="55"/>
      <c r="F15" s="55"/>
      <c r="G15" s="55"/>
      <c r="H15" s="55"/>
      <c r="I15" s="55"/>
      <c r="J15" s="55"/>
    </row>
  </sheetData>
  <mergeCells count="2">
    <mergeCell ref="B13:J15"/>
    <mergeCell ref="B2:K2"/>
  </mergeCells>
  <pageMargins left="0.7" right="0.7" top="0.75" bottom="0.75" header="0.3" footer="0.3"/>
  <pageSetup paperSize="9" scale="9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ADD7C-E20F-402A-8CA4-E11DC867E365}">
  <sheetPr>
    <pageSetUpPr fitToPage="1"/>
  </sheetPr>
  <dimension ref="B1:J15"/>
  <sheetViews>
    <sheetView workbookViewId="0">
      <selection activeCell="B3" sqref="B3"/>
    </sheetView>
  </sheetViews>
  <sheetFormatPr defaultRowHeight="15.5" x14ac:dyDescent="0.35"/>
  <cols>
    <col min="1" max="1" width="8.7265625" style="1"/>
    <col min="2" max="2" width="17.1796875" style="1" bestFit="1" customWidth="1"/>
    <col min="3" max="3" width="18.54296875" style="1" bestFit="1" customWidth="1"/>
    <col min="4" max="4" width="7.08984375" style="1" bestFit="1" customWidth="1"/>
    <col min="5" max="5" width="14.7265625" style="1" bestFit="1" customWidth="1"/>
    <col min="6" max="6" width="17.36328125" style="1" bestFit="1" customWidth="1"/>
    <col min="7" max="7" width="7.54296875" style="1" bestFit="1" customWidth="1"/>
    <col min="8" max="8" width="13.08984375" style="1" bestFit="1" customWidth="1"/>
    <col min="9" max="9" width="14.7265625" style="1" bestFit="1" customWidth="1"/>
    <col min="10" max="10" width="18.81640625" style="1" bestFit="1" customWidth="1"/>
    <col min="11" max="16384" width="8.7265625" style="1"/>
  </cols>
  <sheetData>
    <row r="1" spans="2:10" ht="16" thickBot="1" x14ac:dyDescent="0.4"/>
    <row r="2" spans="2:10" ht="16" thickBot="1" x14ac:dyDescent="0.4">
      <c r="B2" s="56" t="s">
        <v>60</v>
      </c>
      <c r="C2" s="57"/>
      <c r="D2" s="57"/>
      <c r="E2" s="57"/>
      <c r="F2" s="57"/>
      <c r="G2" s="57"/>
      <c r="H2" s="57"/>
      <c r="I2" s="57"/>
      <c r="J2" s="58"/>
    </row>
    <row r="3" spans="2:10" ht="16" thickBot="1" x14ac:dyDescent="0.4">
      <c r="B3" s="22" t="s">
        <v>31</v>
      </c>
      <c r="C3" s="22" t="s">
        <v>32</v>
      </c>
      <c r="D3" s="22" t="s">
        <v>33</v>
      </c>
      <c r="E3" s="22" t="s">
        <v>34</v>
      </c>
      <c r="F3" s="22" t="s">
        <v>35</v>
      </c>
      <c r="G3" s="22" t="s">
        <v>33</v>
      </c>
      <c r="H3" s="22" t="s">
        <v>36</v>
      </c>
      <c r="I3" s="22" t="s">
        <v>43</v>
      </c>
      <c r="J3" s="22" t="s">
        <v>53</v>
      </c>
    </row>
    <row r="4" spans="2:10" x14ac:dyDescent="0.35">
      <c r="B4" s="23">
        <v>2016</v>
      </c>
      <c r="C4" s="24">
        <v>1074455</v>
      </c>
      <c r="D4" s="24" t="s">
        <v>38</v>
      </c>
      <c r="E4" s="24">
        <v>505867</v>
      </c>
      <c r="F4" s="24">
        <v>568588</v>
      </c>
      <c r="G4" s="25" t="s">
        <v>38</v>
      </c>
      <c r="H4" s="26">
        <f t="shared" ref="H4:H9" si="0">SUM(F4/C4)</f>
        <v>0.52918735544997231</v>
      </c>
      <c r="I4" s="28">
        <v>0</v>
      </c>
      <c r="J4" s="51">
        <v>5</v>
      </c>
    </row>
    <row r="5" spans="2:10" x14ac:dyDescent="0.35">
      <c r="B5" s="27">
        <v>2017</v>
      </c>
      <c r="C5" s="28">
        <v>1127688</v>
      </c>
      <c r="D5" s="29">
        <f>SUM(C5-C4)/C5</f>
        <v>4.7205432708337769E-2</v>
      </c>
      <c r="E5" s="28">
        <v>666720</v>
      </c>
      <c r="F5" s="28">
        <v>460968</v>
      </c>
      <c r="G5" s="29">
        <f>SUM(F5-F4)/F5</f>
        <v>-0.23346522969056421</v>
      </c>
      <c r="H5" s="29">
        <f t="shared" si="0"/>
        <v>0.40877263924064106</v>
      </c>
      <c r="I5" s="28">
        <f>SUM(160*5000)</f>
        <v>800000</v>
      </c>
      <c r="J5" s="52">
        <v>5</v>
      </c>
    </row>
    <row r="6" spans="2:10" x14ac:dyDescent="0.35">
      <c r="B6" s="27">
        <v>2018</v>
      </c>
      <c r="C6" s="28">
        <v>1321103</v>
      </c>
      <c r="D6" s="29">
        <f t="shared" ref="D6:D8" si="1">SUM(C6-C5)/C6</f>
        <v>0.14640417893230126</v>
      </c>
      <c r="E6" s="28">
        <v>777402</v>
      </c>
      <c r="F6" s="28">
        <v>543701</v>
      </c>
      <c r="G6" s="29">
        <f>SUM(F6-F5)/F6</f>
        <v>0.15216635614059934</v>
      </c>
      <c r="H6" s="29">
        <f t="shared" si="0"/>
        <v>0.41155080262477639</v>
      </c>
      <c r="I6" s="28">
        <v>0</v>
      </c>
      <c r="J6" s="52">
        <v>5</v>
      </c>
    </row>
    <row r="7" spans="2:10" x14ac:dyDescent="0.35">
      <c r="B7" s="27">
        <v>2019</v>
      </c>
      <c r="C7" s="28">
        <v>1656469</v>
      </c>
      <c r="D7" s="29">
        <f t="shared" si="1"/>
        <v>0.202458361732094</v>
      </c>
      <c r="E7" s="28">
        <v>735407</v>
      </c>
      <c r="F7" s="28">
        <v>921062</v>
      </c>
      <c r="G7" s="29">
        <f>SUM(F7-F6)/F7</f>
        <v>0.40970206131617631</v>
      </c>
      <c r="H7" s="29">
        <f t="shared" si="0"/>
        <v>0.55603938256616936</v>
      </c>
      <c r="I7" s="28">
        <v>900000</v>
      </c>
      <c r="J7" s="52">
        <v>5</v>
      </c>
    </row>
    <row r="8" spans="2:10" x14ac:dyDescent="0.35">
      <c r="B8" s="27">
        <v>2020</v>
      </c>
      <c r="C8" s="28">
        <v>1496063</v>
      </c>
      <c r="D8" s="29">
        <f t="shared" si="1"/>
        <v>-0.10721874680411186</v>
      </c>
      <c r="E8" s="28">
        <v>411967</v>
      </c>
      <c r="F8" s="28">
        <v>1093956</v>
      </c>
      <c r="G8" s="29">
        <f>SUM(F8-F7)/F8</f>
        <v>0.15804474768637861</v>
      </c>
      <c r="H8" s="29">
        <f t="shared" si="0"/>
        <v>0.73122321720408834</v>
      </c>
      <c r="I8" s="28">
        <v>350000</v>
      </c>
      <c r="J8" s="52">
        <v>5</v>
      </c>
    </row>
    <row r="9" spans="2:10" ht="16" thickBot="1" x14ac:dyDescent="0.4">
      <c r="B9" s="31">
        <v>2021</v>
      </c>
      <c r="C9" s="32">
        <v>1638065</v>
      </c>
      <c r="D9" s="33">
        <f>SUM(C9-C8)/C9</f>
        <v>8.6688867657876825E-2</v>
      </c>
      <c r="E9" s="32">
        <v>465073</v>
      </c>
      <c r="F9" s="32">
        <v>1172992</v>
      </c>
      <c r="G9" s="33">
        <f>SUM(F9-F8)/F9</f>
        <v>6.7379828677433432E-2</v>
      </c>
      <c r="H9" s="33">
        <f t="shared" si="0"/>
        <v>0.71608391608391608</v>
      </c>
      <c r="I9" s="28">
        <v>0</v>
      </c>
      <c r="J9" s="53">
        <v>5</v>
      </c>
    </row>
    <row r="10" spans="2:10" ht="16" thickBot="1" x14ac:dyDescent="0.4">
      <c r="B10" s="35" t="s">
        <v>39</v>
      </c>
      <c r="C10" s="36">
        <f>SUM(C4:C9)</f>
        <v>8313843</v>
      </c>
      <c r="D10" s="37">
        <f>SUM(C9-C4)/C4</f>
        <v>0.52455430892871269</v>
      </c>
      <c r="E10" s="36">
        <f>SUM(E4:E9)</f>
        <v>3562436</v>
      </c>
      <c r="F10" s="36">
        <f>SUM(F4:F9)</f>
        <v>4761267</v>
      </c>
      <c r="G10" s="38"/>
      <c r="H10" s="38"/>
      <c r="I10" s="36">
        <f>SUM(I4:I9)</f>
        <v>2050000</v>
      </c>
      <c r="J10" s="38"/>
    </row>
    <row r="11" spans="2:10" ht="16" thickBot="1" x14ac:dyDescent="0.4">
      <c r="B11" s="40" t="s">
        <v>40</v>
      </c>
      <c r="C11" s="70">
        <f>AVERAGE(C4:C10)</f>
        <v>2375383.7142857141</v>
      </c>
      <c r="D11" s="70">
        <f t="shared" ref="D11:F11" si="2">AVERAGE(D4:D10)</f>
        <v>0.15001540052586845</v>
      </c>
      <c r="E11" s="70">
        <f t="shared" si="2"/>
        <v>1017838.8571428572</v>
      </c>
      <c r="F11" s="70">
        <f t="shared" si="2"/>
        <v>1360362</v>
      </c>
      <c r="G11" s="42">
        <f>AVERAGE(G4:G9)</f>
        <v>0.11076555282600471</v>
      </c>
      <c r="H11" s="43">
        <f>AVERAGE(H4:H9)</f>
        <v>0.55880955219492723</v>
      </c>
      <c r="I11" s="43"/>
      <c r="J11" s="43"/>
    </row>
    <row r="13" spans="2:10" ht="14.5" customHeight="1" x14ac:dyDescent="0.35">
      <c r="B13" s="55" t="s">
        <v>41</v>
      </c>
      <c r="C13" s="55"/>
      <c r="D13" s="55"/>
      <c r="E13" s="55"/>
      <c r="F13" s="55"/>
      <c r="G13" s="55"/>
      <c r="H13" s="55"/>
    </row>
    <row r="14" spans="2:10" x14ac:dyDescent="0.35">
      <c r="B14" s="55"/>
      <c r="C14" s="55"/>
      <c r="D14" s="55"/>
      <c r="E14" s="55"/>
      <c r="F14" s="55"/>
      <c r="G14" s="55"/>
      <c r="H14" s="55"/>
    </row>
    <row r="15" spans="2:10" x14ac:dyDescent="0.35">
      <c r="B15" s="55"/>
      <c r="C15" s="55"/>
      <c r="D15" s="55"/>
      <c r="E15" s="55"/>
      <c r="F15" s="55"/>
      <c r="G15" s="55"/>
      <c r="H15" s="55"/>
    </row>
  </sheetData>
  <mergeCells count="2">
    <mergeCell ref="B13:H15"/>
    <mergeCell ref="B2:J2"/>
  </mergeCells>
  <pageMargins left="0.7" right="0.7" top="0.75" bottom="0.75" header="0.3" footer="0.3"/>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67CD-44C9-4CDC-A8D3-4EEA569C0865}">
  <sheetPr>
    <pageSetUpPr fitToPage="1"/>
  </sheetPr>
  <dimension ref="B1:J14"/>
  <sheetViews>
    <sheetView workbookViewId="0">
      <selection activeCell="F16" sqref="F16"/>
    </sheetView>
  </sheetViews>
  <sheetFormatPr defaultRowHeight="15.5" x14ac:dyDescent="0.35"/>
  <cols>
    <col min="1" max="1" width="8.7265625" style="1"/>
    <col min="2" max="2" width="17.1796875" style="1" bestFit="1" customWidth="1"/>
    <col min="3" max="3" width="19.453125" style="1" bestFit="1" customWidth="1"/>
    <col min="4" max="4" width="7.08984375" style="1" bestFit="1" customWidth="1"/>
    <col min="5" max="5" width="14.7265625" style="1" bestFit="1" customWidth="1"/>
    <col min="6" max="6" width="19.1796875" style="1" customWidth="1"/>
    <col min="7" max="7" width="7.54296875" style="1" bestFit="1" customWidth="1"/>
    <col min="8" max="8" width="13.08984375" style="1" bestFit="1" customWidth="1"/>
    <col min="9" max="9" width="14.7265625" style="1" bestFit="1" customWidth="1"/>
    <col min="10" max="10" width="7.26953125" style="1" bestFit="1" customWidth="1"/>
    <col min="11" max="16384" width="8.7265625" style="1"/>
  </cols>
  <sheetData>
    <row r="1" spans="2:10" ht="16" thickBot="1" x14ac:dyDescent="0.4"/>
    <row r="2" spans="2:10" ht="16" thickBot="1" x14ac:dyDescent="0.4">
      <c r="B2" s="56" t="s">
        <v>42</v>
      </c>
      <c r="C2" s="57"/>
      <c r="D2" s="57"/>
      <c r="E2" s="57"/>
      <c r="F2" s="57"/>
      <c r="G2" s="57"/>
      <c r="H2" s="57"/>
      <c r="I2" s="57"/>
      <c r="J2" s="58"/>
    </row>
    <row r="3" spans="2:10" ht="16" thickBot="1" x14ac:dyDescent="0.4">
      <c r="B3" s="22" t="s">
        <v>31</v>
      </c>
      <c r="C3" s="22" t="s">
        <v>44</v>
      </c>
      <c r="D3" s="22" t="s">
        <v>33</v>
      </c>
      <c r="E3" s="22" t="s">
        <v>34</v>
      </c>
      <c r="F3" s="22" t="s">
        <v>35</v>
      </c>
      <c r="G3" s="22" t="s">
        <v>33</v>
      </c>
      <c r="H3" s="22" t="s">
        <v>36</v>
      </c>
      <c r="I3" s="22" t="s">
        <v>43</v>
      </c>
      <c r="J3" s="22" t="s">
        <v>33</v>
      </c>
    </row>
    <row r="4" spans="2:10" x14ac:dyDescent="0.35">
      <c r="B4" s="23">
        <v>2016</v>
      </c>
      <c r="C4" s="24">
        <v>1048027</v>
      </c>
      <c r="D4" s="24" t="s">
        <v>38</v>
      </c>
      <c r="E4" s="24">
        <v>621458</v>
      </c>
      <c r="F4" s="24">
        <v>429606</v>
      </c>
      <c r="G4" s="25" t="s">
        <v>38</v>
      </c>
      <c r="H4" s="26">
        <f>SUM(F4/C4)</f>
        <v>0.40991882842713023</v>
      </c>
      <c r="I4" s="24">
        <v>0</v>
      </c>
      <c r="J4" s="25" t="s">
        <v>38</v>
      </c>
    </row>
    <row r="5" spans="2:10" x14ac:dyDescent="0.35">
      <c r="B5" s="27">
        <v>2017</v>
      </c>
      <c r="C5" s="28">
        <v>1129148</v>
      </c>
      <c r="D5" s="29">
        <f>SUM(C5-C4)/C5</f>
        <v>7.1842663672078422E-2</v>
      </c>
      <c r="E5" s="28">
        <v>717513</v>
      </c>
      <c r="F5" s="28">
        <v>369084</v>
      </c>
      <c r="G5" s="29">
        <f>SUM(F5-F4)/F5</f>
        <v>-0.16397893162532107</v>
      </c>
      <c r="H5" s="29">
        <f>SUM(F5/C5)</f>
        <v>0.32686946263908717</v>
      </c>
      <c r="I5" s="28">
        <v>0</v>
      </c>
      <c r="J5" s="25" t="s">
        <v>38</v>
      </c>
    </row>
    <row r="6" spans="2:10" x14ac:dyDescent="0.35">
      <c r="B6" s="27">
        <v>2018</v>
      </c>
      <c r="C6" s="28">
        <v>1280428</v>
      </c>
      <c r="D6" s="29">
        <f t="shared" ref="D6:D8" si="0">SUM(C6-C5)/C6</f>
        <v>0.11814799426441784</v>
      </c>
      <c r="E6" s="28">
        <v>732546</v>
      </c>
      <c r="F6" s="28">
        <v>524772</v>
      </c>
      <c r="G6" s="29">
        <f>SUM(F6-F5)/F6</f>
        <v>0.29667741419130594</v>
      </c>
      <c r="H6" s="29">
        <f>SUM(F6/C6)</f>
        <v>0.40984108438740796</v>
      </c>
      <c r="I6" s="28">
        <v>0</v>
      </c>
      <c r="J6" s="25" t="s">
        <v>38</v>
      </c>
    </row>
    <row r="7" spans="2:10" x14ac:dyDescent="0.35">
      <c r="B7" s="27">
        <v>2019</v>
      </c>
      <c r="C7" s="28">
        <v>1758633</v>
      </c>
      <c r="D7" s="29">
        <f t="shared" si="0"/>
        <v>0.27191858676597108</v>
      </c>
      <c r="E7" s="28">
        <v>1037931</v>
      </c>
      <c r="F7" s="28">
        <v>691803</v>
      </c>
      <c r="G7" s="29">
        <f>SUM(F7-F6)/F7</f>
        <v>0.24144301195571571</v>
      </c>
      <c r="H7" s="29">
        <f>SUM(F7/C7)</f>
        <v>0.39337542284262833</v>
      </c>
      <c r="I7" s="28">
        <v>1000000</v>
      </c>
      <c r="J7" s="25" t="s">
        <v>38</v>
      </c>
    </row>
    <row r="8" spans="2:10" ht="16" thickBot="1" x14ac:dyDescent="0.4">
      <c r="B8" s="27">
        <v>2020</v>
      </c>
      <c r="C8" s="28">
        <v>2284088</v>
      </c>
      <c r="D8" s="29">
        <f t="shared" si="0"/>
        <v>0.230050243248071</v>
      </c>
      <c r="E8" s="28">
        <v>1085876</v>
      </c>
      <c r="F8" s="28">
        <v>830455</v>
      </c>
      <c r="G8" s="29">
        <f>SUM(F8-F7)/F8</f>
        <v>0.16695907665075169</v>
      </c>
      <c r="H8" s="29">
        <f>SUM(F8/C8)</f>
        <v>0.36358275162778314</v>
      </c>
      <c r="I8" s="28">
        <v>600000</v>
      </c>
      <c r="J8" s="29">
        <f>SUM(I8-I7)/I7</f>
        <v>-0.4</v>
      </c>
    </row>
    <row r="9" spans="2:10" ht="16" thickBot="1" x14ac:dyDescent="0.4">
      <c r="B9" s="35" t="s">
        <v>39</v>
      </c>
      <c r="C9" s="36">
        <f>SUM(C4:C8)</f>
        <v>7500324</v>
      </c>
      <c r="D9" s="37">
        <f>SUM(C8-C4)/C4</f>
        <v>1.1794171333372137</v>
      </c>
      <c r="E9" s="36">
        <f>SUM(E4:E8)</f>
        <v>4195324</v>
      </c>
      <c r="F9" s="36">
        <f>SUM(F4:F8)</f>
        <v>2845720</v>
      </c>
      <c r="G9" s="38"/>
      <c r="H9" s="38"/>
      <c r="I9" s="36">
        <f>SUM(I4:I8)</f>
        <v>1600000</v>
      </c>
      <c r="J9" s="39"/>
    </row>
    <row r="10" spans="2:10" ht="16" thickBot="1" x14ac:dyDescent="0.4">
      <c r="B10" s="40" t="s">
        <v>40</v>
      </c>
      <c r="C10" s="70">
        <f>AVERAGE(C4:C8)</f>
        <v>1500064.8</v>
      </c>
      <c r="D10" s="70">
        <f t="shared" ref="D10:F10" si="1">AVERAGE(D4:D8)</f>
        <v>0.1729898719876346</v>
      </c>
      <c r="E10" s="70">
        <f t="shared" si="1"/>
        <v>839064.8</v>
      </c>
      <c r="F10" s="70">
        <f t="shared" si="1"/>
        <v>569144</v>
      </c>
      <c r="G10" s="44">
        <f>AVERAGE(G4:G8)</f>
        <v>0.13527514279311306</v>
      </c>
      <c r="H10" s="45">
        <f>AVERAGE(H4:H8)</f>
        <v>0.38071750998480736</v>
      </c>
      <c r="I10" s="41"/>
      <c r="J10" s="41"/>
    </row>
    <row r="12" spans="2:10" x14ac:dyDescent="0.35">
      <c r="B12" s="55" t="s">
        <v>58</v>
      </c>
      <c r="C12" s="55"/>
      <c r="D12" s="55"/>
      <c r="E12" s="55"/>
      <c r="F12" s="55"/>
      <c r="G12" s="55"/>
      <c r="H12" s="55"/>
      <c r="I12" s="55"/>
      <c r="J12" s="55"/>
    </row>
    <row r="13" spans="2:10" x14ac:dyDescent="0.35">
      <c r="B13" s="55"/>
      <c r="C13" s="55"/>
      <c r="D13" s="55"/>
      <c r="E13" s="55"/>
      <c r="F13" s="55"/>
      <c r="G13" s="55"/>
      <c r="H13" s="55"/>
      <c r="I13" s="55"/>
      <c r="J13" s="55"/>
    </row>
    <row r="14" spans="2:10" ht="35" customHeight="1" x14ac:dyDescent="0.35">
      <c r="B14" s="55"/>
      <c r="C14" s="55"/>
      <c r="D14" s="55"/>
      <c r="E14" s="55"/>
      <c r="F14" s="55"/>
      <c r="G14" s="55"/>
      <c r="H14" s="55"/>
      <c r="I14" s="55"/>
      <c r="J14" s="55"/>
    </row>
  </sheetData>
  <mergeCells count="2">
    <mergeCell ref="B2:J2"/>
    <mergeCell ref="B12:J14"/>
  </mergeCell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FCA8D-D997-4893-B26A-3AE8CD150366}">
  <sheetPr>
    <pageSetUpPr fitToPage="1"/>
  </sheetPr>
  <dimension ref="B2:H13"/>
  <sheetViews>
    <sheetView workbookViewId="0">
      <selection activeCell="D18" sqref="D18"/>
    </sheetView>
  </sheetViews>
  <sheetFormatPr defaultRowHeight="15.5" x14ac:dyDescent="0.35"/>
  <cols>
    <col min="1" max="1" width="8.7265625" style="1"/>
    <col min="2" max="2" width="17.1796875" style="1" bestFit="1" customWidth="1"/>
    <col min="3" max="3" width="18.81640625" style="1" bestFit="1" customWidth="1"/>
    <col min="4" max="4" width="17.26953125" style="1" bestFit="1" customWidth="1"/>
    <col min="5" max="5" width="19.36328125" style="1" bestFit="1" customWidth="1"/>
    <col min="6" max="6" width="18.08984375" style="1" bestFit="1" customWidth="1"/>
    <col min="7" max="7" width="7.54296875" style="1" bestFit="1" customWidth="1"/>
    <col min="8" max="8" width="13.6328125" style="1" bestFit="1" customWidth="1"/>
    <col min="9" max="16384" width="8.7265625" style="1"/>
  </cols>
  <sheetData>
    <row r="2" spans="2:8" ht="16" thickBot="1" x14ac:dyDescent="0.4"/>
    <row r="3" spans="2:8" ht="16" thickBot="1" x14ac:dyDescent="0.4">
      <c r="B3" s="63" t="s">
        <v>31</v>
      </c>
      <c r="C3" s="63" t="s">
        <v>54</v>
      </c>
      <c r="D3" s="63" t="s">
        <v>56</v>
      </c>
      <c r="E3" s="63" t="s">
        <v>55</v>
      </c>
      <c r="F3" s="63" t="s">
        <v>40</v>
      </c>
    </row>
    <row r="4" spans="2:8" x14ac:dyDescent="0.35">
      <c r="B4" s="23">
        <v>2017</v>
      </c>
      <c r="C4" s="62">
        <v>0.111</v>
      </c>
      <c r="D4" s="62">
        <v>0.22700000000000001</v>
      </c>
      <c r="E4" s="62">
        <v>0.33879999999999999</v>
      </c>
      <c r="F4" s="64">
        <f>AVERAGE(C4:E4)</f>
        <v>0.22560000000000002</v>
      </c>
    </row>
    <row r="5" spans="2:8" x14ac:dyDescent="0.35">
      <c r="B5" s="27">
        <v>2018</v>
      </c>
      <c r="C5" s="60">
        <v>0.13500000000000001</v>
      </c>
      <c r="D5" s="60">
        <v>0.22700000000000001</v>
      </c>
      <c r="E5" s="60">
        <v>0.31309999999999999</v>
      </c>
      <c r="F5" s="65">
        <f t="shared" ref="F5:F8" si="0">AVERAGE(C5:E5)</f>
        <v>0.22503333333333334</v>
      </c>
    </row>
    <row r="6" spans="2:8" x14ac:dyDescent="0.35">
      <c r="B6" s="27">
        <v>2019</v>
      </c>
      <c r="C6" s="60">
        <v>0.14599999999999999</v>
      </c>
      <c r="D6" s="60">
        <v>0.191</v>
      </c>
      <c r="E6" s="60">
        <v>0.3075</v>
      </c>
      <c r="F6" s="65">
        <f>AVERAGE(C6:E6)</f>
        <v>0.21483333333333332</v>
      </c>
    </row>
    <row r="7" spans="2:8" x14ac:dyDescent="0.35">
      <c r="B7" s="27">
        <v>2020</v>
      </c>
      <c r="C7" s="60">
        <v>0.17</v>
      </c>
      <c r="D7" s="60">
        <v>0.22700000000000001</v>
      </c>
      <c r="E7" s="60">
        <v>0.23400000000000001</v>
      </c>
      <c r="F7" s="65">
        <f t="shared" si="0"/>
        <v>0.21033333333333334</v>
      </c>
    </row>
    <row r="8" spans="2:8" ht="16" thickBot="1" x14ac:dyDescent="0.4">
      <c r="B8" s="59">
        <v>2021</v>
      </c>
      <c r="C8" s="61">
        <v>0.16800000000000001</v>
      </c>
      <c r="D8" s="61">
        <v>0.255</v>
      </c>
      <c r="E8" s="61">
        <v>0.33700000000000002</v>
      </c>
      <c r="F8" s="66">
        <f t="shared" si="0"/>
        <v>0.25333333333333335</v>
      </c>
    </row>
    <row r="9" spans="2:8" ht="16" thickBot="1" x14ac:dyDescent="0.4">
      <c r="B9" s="40" t="s">
        <v>57</v>
      </c>
      <c r="C9" s="67">
        <f t="shared" ref="C9:E9" si="1">AVERAGE(C4:C8)</f>
        <v>0.14600000000000002</v>
      </c>
      <c r="D9" s="67">
        <f t="shared" si="1"/>
        <v>0.22539999999999999</v>
      </c>
      <c r="E9" s="67">
        <f t="shared" si="1"/>
        <v>0.30608000000000002</v>
      </c>
      <c r="F9" s="67">
        <f>AVERAGE(F4:F8)</f>
        <v>0.22582666666666668</v>
      </c>
    </row>
    <row r="10" spans="2:8" x14ac:dyDescent="0.35">
      <c r="B10" s="68"/>
      <c r="C10" s="69"/>
      <c r="D10" s="69"/>
      <c r="E10" s="69"/>
      <c r="F10" s="69"/>
    </row>
    <row r="11" spans="2:8" ht="14.5" customHeight="1" x14ac:dyDescent="0.35">
      <c r="B11" s="55" t="s">
        <v>59</v>
      </c>
      <c r="C11" s="55"/>
      <c r="D11" s="55"/>
      <c r="E11" s="55"/>
      <c r="F11" s="55"/>
      <c r="G11" s="55"/>
      <c r="H11" s="55"/>
    </row>
    <row r="12" spans="2:8" x14ac:dyDescent="0.35">
      <c r="B12" s="55"/>
      <c r="C12" s="55"/>
      <c r="D12" s="55"/>
      <c r="E12" s="55"/>
      <c r="F12" s="55"/>
      <c r="G12" s="55"/>
      <c r="H12" s="55"/>
    </row>
    <row r="13" spans="2:8" ht="45" customHeight="1" x14ac:dyDescent="0.35">
      <c r="B13" s="55"/>
      <c r="C13" s="55"/>
      <c r="D13" s="55"/>
      <c r="E13" s="55"/>
      <c r="F13" s="55"/>
      <c r="G13" s="55"/>
      <c r="H13" s="55"/>
    </row>
  </sheetData>
  <mergeCells count="1">
    <mergeCell ref="B11:H13"/>
  </mergeCells>
  <pageMargins left="0.7" right="0.7" top="0.75" bottom="0.75" header="0.3" footer="0.3"/>
  <pageSetup paperSize="9" scale="99"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FCA Regulated Freehold</vt:lpstr>
      <vt:lpstr>ARC Time Freehold</vt:lpstr>
      <vt:lpstr>FPIS Insurance Commission</vt:lpstr>
      <vt:lpstr>Albanwise Cox Braithwaite</vt:lpstr>
      <vt:lpstr>R&amp;R Captive Commission</vt:lpstr>
      <vt:lpstr>Independent Brokerage Margins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 Spender</dc:creator>
  <cp:lastModifiedBy>Liam Spender</cp:lastModifiedBy>
  <cp:lastPrinted>2022-09-25T17:39:59Z</cp:lastPrinted>
  <dcterms:created xsi:type="dcterms:W3CDTF">2022-09-25T11:25:40Z</dcterms:created>
  <dcterms:modified xsi:type="dcterms:W3CDTF">2022-10-31T20:04:10Z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46ae91-1aaa-4fbe-98d8-ed642de5d9b3_Enabled">
    <vt:lpwstr>true</vt:lpwstr>
  </property>
  <property fmtid="{D5CDD505-2E9C-101B-9397-08002B2CF9AE}" pid="3" name="MSIP_Label_3546ae91-1aaa-4fbe-98d8-ed642de5d9b3_SetDate">
    <vt:lpwstr>2022-09-25T11:25:41Z</vt:lpwstr>
  </property>
  <property fmtid="{D5CDD505-2E9C-101B-9397-08002B2CF9AE}" pid="4" name="MSIP_Label_3546ae91-1aaa-4fbe-98d8-ed642de5d9b3_Method">
    <vt:lpwstr>Standard</vt:lpwstr>
  </property>
  <property fmtid="{D5CDD505-2E9C-101B-9397-08002B2CF9AE}" pid="5" name="MSIP_Label_3546ae91-1aaa-4fbe-98d8-ed642de5d9b3_Name">
    <vt:lpwstr>General</vt:lpwstr>
  </property>
  <property fmtid="{D5CDD505-2E9C-101B-9397-08002B2CF9AE}" pid="6" name="MSIP_Label_3546ae91-1aaa-4fbe-98d8-ed642de5d9b3_SiteId">
    <vt:lpwstr>7c6610be-22da-4d2f-b9c4-4db36f0047bb</vt:lpwstr>
  </property>
  <property fmtid="{D5CDD505-2E9C-101B-9397-08002B2CF9AE}" pid="7" name="MSIP_Label_3546ae91-1aaa-4fbe-98d8-ed642de5d9b3_ActionId">
    <vt:lpwstr>1b27e6f7-0de6-49f7-ad39-9de90ceae367</vt:lpwstr>
  </property>
  <property fmtid="{D5CDD505-2E9C-101B-9397-08002B2CF9AE}" pid="8" name="MSIP_Label_3546ae91-1aaa-4fbe-98d8-ed642de5d9b3_ContentBits">
    <vt:lpwstr>0</vt:lpwstr>
  </property>
</Properties>
</file>